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ropbox\Documents\Site Aleyrac3\documents\Eau\"/>
    </mc:Choice>
  </mc:AlternateContent>
  <xr:revisionPtr revIDLastSave="0" documentId="13_ncr:1_{630C3A4C-73D1-4377-A756-65986D804E7E}" xr6:coauthVersionLast="47" xr6:coauthVersionMax="47" xr10:uidLastSave="{00000000-0000-0000-0000-000000000000}"/>
  <bookViews>
    <workbookView xWindow="28680" yWindow="-120" windowWidth="29040" windowHeight="15840" xr2:uid="{819D380E-0732-4899-A160-A44902DDB943}"/>
  </bookViews>
  <sheets>
    <sheet name="Feuil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C6" i="1"/>
  <c r="B6" i="1"/>
  <c r="E6" i="1"/>
  <c r="M6" i="1"/>
  <c r="L6" i="1"/>
  <c r="N6" i="1" l="1"/>
  <c r="H6" i="1"/>
  <c r="O6" i="1" s="1"/>
  <c r="P6" i="1" l="1"/>
</calcChain>
</file>

<file path=xl/sharedStrings.xml><?xml version="1.0" encoding="utf-8"?>
<sst xmlns="http://schemas.openxmlformats.org/spreadsheetml/2006/main" count="17" uniqueCount="17">
  <si>
    <t>Prix de m3</t>
  </si>
  <si>
    <t>€</t>
  </si>
  <si>
    <t>SIEA / ALEYRAC</t>
  </si>
  <si>
    <t>Forfait pour 150 m3</t>
  </si>
  <si>
    <t>Exédent          1€ / m3</t>
  </si>
  <si>
    <t>Total HT</t>
  </si>
  <si>
    <t>Redevance Pollution 0.29 € / m3</t>
  </si>
  <si>
    <t>Abonnement Annuel                 40€ + 5.5%TVA</t>
  </si>
  <si>
    <t>Location compteur              11€ + 5.5% TVA</t>
  </si>
  <si>
    <t>Redevance Prélèvement  0.15€/m3</t>
  </si>
  <si>
    <t>Redevance Pollution 0.29 €/m3 + 5.5% TVA</t>
  </si>
  <si>
    <t>CALCULETTE POUR L’ESTIMATION DE VOS FACTURES D’EAU A PARTIR DU 1ER JANVIER 2025</t>
  </si>
  <si>
    <t>m3</t>
  </si>
  <si>
    <t xml:space="preserve">La difference facturée par le  SIEA à partir de 2025 sera de : </t>
  </si>
  <si>
    <r>
      <t xml:space="preserve">Total TTC   SIEA </t>
    </r>
    <r>
      <rPr>
        <b/>
        <sz val="11"/>
        <color theme="1"/>
        <rFont val="Calibri"/>
        <family val="2"/>
        <scheme val="minor"/>
      </rPr>
      <t>après</t>
    </r>
    <r>
      <rPr>
        <sz val="11"/>
        <color theme="1"/>
        <rFont val="Calibri"/>
        <family val="2"/>
        <scheme val="minor"/>
      </rPr>
      <t xml:space="preserve"> le 1er janvier 2025</t>
    </r>
  </si>
  <si>
    <r>
      <t xml:space="preserve">Total TTC Mairie d'Aleyrac </t>
    </r>
    <r>
      <rPr>
        <b/>
        <sz val="11"/>
        <color theme="1"/>
        <rFont val="Calibri"/>
        <family val="2"/>
        <scheme val="minor"/>
      </rPr>
      <t>avant</t>
    </r>
    <r>
      <rPr>
        <sz val="11"/>
        <color theme="1"/>
        <rFont val="Calibri"/>
        <family val="2"/>
        <scheme val="minor"/>
      </rPr>
      <t xml:space="preserve"> le 1er janvier 2025</t>
    </r>
  </si>
  <si>
    <r>
      <t xml:space="preserve">Indiquez </t>
    </r>
    <r>
      <rPr>
        <b/>
        <sz val="12"/>
        <color theme="1"/>
        <rFont val="Calibri"/>
        <family val="2"/>
        <scheme val="minor"/>
      </rPr>
      <t>ICI</t>
    </r>
    <r>
      <rPr>
        <sz val="11"/>
        <color theme="1"/>
        <rFont val="Calibri"/>
        <family val="2"/>
        <scheme val="minor"/>
      </rPr>
      <t xml:space="preserve"> votre   consommation              annuelle en m3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</si>
</sst>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;[Red]#,##0.00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/>
    </xf>
    <xf numFmtId="42" fontId="0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0" fillId="2" borderId="3" xfId="1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44" fontId="0" fillId="0" borderId="3" xfId="1" applyFont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164" fontId="0" fillId="5" borderId="1" xfId="1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165" fontId="2" fillId="0" borderId="2" xfId="1" applyNumberFormat="1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>
      <alignment horizontal="center"/>
    </xf>
    <xf numFmtId="166" fontId="0" fillId="3" borderId="2" xfId="1" applyNumberFormat="1" applyFont="1" applyFill="1" applyBorder="1" applyAlignment="1" applyProtection="1">
      <alignment horizontal="center"/>
      <protection hidden="1"/>
    </xf>
  </cellXfs>
  <cellStyles count="2">
    <cellStyle name="Monétaire" xfId="1" builtinId="4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94C0A-36C2-4788-8EDE-09B6BE22E5C7}">
  <dimension ref="B2:Q18"/>
  <sheetViews>
    <sheetView tabSelected="1" workbookViewId="0">
      <selection activeCell="I6" sqref="I6"/>
    </sheetView>
  </sheetViews>
  <sheetFormatPr baseColWidth="10" defaultColWidth="10.7109375" defaultRowHeight="15" x14ac:dyDescent="0.25"/>
  <cols>
    <col min="1" max="1" width="9" customWidth="1"/>
    <col min="2" max="2" width="0.85546875" hidden="1" customWidth="1"/>
    <col min="3" max="3" width="14.7109375" hidden="1" customWidth="1"/>
    <col min="4" max="4" width="11.42578125" hidden="1" customWidth="1"/>
    <col min="5" max="5" width="0.28515625" hidden="1" customWidth="1"/>
    <col min="6" max="6" width="13.42578125" hidden="1" customWidth="1"/>
    <col min="7" max="7" width="12.5703125" hidden="1" customWidth="1"/>
    <col min="8" max="8" width="20" customWidth="1"/>
    <col min="9" max="9" width="18.42578125" customWidth="1"/>
    <col min="10" max="10" width="5" customWidth="1"/>
    <col min="11" max="11" width="0.28515625" style="1" hidden="1" customWidth="1"/>
    <col min="12" max="12" width="6.85546875" style="1" hidden="1" customWidth="1"/>
    <col min="13" max="13" width="10.42578125" style="1" hidden="1" customWidth="1"/>
    <col min="14" max="14" width="20.7109375" style="3" customWidth="1"/>
    <col min="15" max="15" width="22.140625" style="3" customWidth="1"/>
    <col min="17" max="17" width="2" customWidth="1"/>
  </cols>
  <sheetData>
    <row r="2" spans="2:17" ht="21" x14ac:dyDescent="0.25">
      <c r="I2" s="9"/>
      <c r="J2" s="9"/>
      <c r="N2" s="12" t="s">
        <v>11</v>
      </c>
    </row>
    <row r="3" spans="2:17" ht="21" x14ac:dyDescent="0.25">
      <c r="I3" s="9"/>
      <c r="J3" s="9"/>
      <c r="N3" s="12" t="s">
        <v>2</v>
      </c>
    </row>
    <row r="4" spans="2:17" x14ac:dyDescent="0.25">
      <c r="I4" s="2"/>
      <c r="J4" s="2"/>
    </row>
    <row r="5" spans="2:17" s="2" customFormat="1" ht="78" customHeight="1" x14ac:dyDescent="0.25">
      <c r="B5" s="6" t="s">
        <v>7</v>
      </c>
      <c r="C5" s="6" t="s">
        <v>8</v>
      </c>
      <c r="D5" s="6" t="s">
        <v>0</v>
      </c>
      <c r="E5" s="5" t="s">
        <v>5</v>
      </c>
      <c r="F5" s="6" t="s">
        <v>10</v>
      </c>
      <c r="G5" s="6" t="s">
        <v>9</v>
      </c>
      <c r="H5" s="18" t="s">
        <v>14</v>
      </c>
      <c r="I5" s="25" t="s">
        <v>16</v>
      </c>
      <c r="J5" s="26"/>
      <c r="K5" s="13" t="s">
        <v>3</v>
      </c>
      <c r="L5" s="7" t="s">
        <v>4</v>
      </c>
      <c r="M5" s="6" t="s">
        <v>6</v>
      </c>
      <c r="N5" s="19" t="s">
        <v>15</v>
      </c>
      <c r="O5" s="14" t="s">
        <v>13</v>
      </c>
      <c r="P5" s="15"/>
      <c r="Q5" s="16"/>
    </row>
    <row r="6" spans="2:17" s="3" customFormat="1" ht="21" x14ac:dyDescent="0.35">
      <c r="B6" s="10">
        <f>40*1.055</f>
        <v>42.199999999999996</v>
      </c>
      <c r="C6" s="10">
        <f>11*1.055</f>
        <v>11.604999999999999</v>
      </c>
      <c r="D6" s="10">
        <v>1.1000000000000001</v>
      </c>
      <c r="E6" s="10">
        <f>SUM(I6*D6)</f>
        <v>0</v>
      </c>
      <c r="F6" s="4">
        <f>SUM(I6*0.29)*1.055</f>
        <v>0</v>
      </c>
      <c r="G6" s="8">
        <f>I6*0.15</f>
        <v>0</v>
      </c>
      <c r="H6" s="28">
        <f>SUM(B6+C6+E6+F6+G6)</f>
        <v>53.804999999999993</v>
      </c>
      <c r="I6" s="24">
        <v>0</v>
      </c>
      <c r="J6" s="27" t="s">
        <v>12</v>
      </c>
      <c r="K6" s="17">
        <v>230</v>
      </c>
      <c r="L6" s="11">
        <f>IF(I6&gt;150,I6-150,0)</f>
        <v>0</v>
      </c>
      <c r="M6" s="10">
        <f>SUM(I6*0.29)</f>
        <v>0</v>
      </c>
      <c r="N6" s="20">
        <f>SUM(K6+M6+L6)</f>
        <v>230</v>
      </c>
      <c r="O6" s="21" t="str">
        <f>IF(N6&lt;=H6,"Plus","Moins")</f>
        <v>Moins</v>
      </c>
      <c r="P6" s="22">
        <f>SUM(N6-H6)</f>
        <v>176.19499999999999</v>
      </c>
      <c r="Q6" s="23" t="s">
        <v>1</v>
      </c>
    </row>
    <row r="7" spans="2:17" x14ac:dyDescent="0.25">
      <c r="K7"/>
      <c r="L7"/>
      <c r="M7"/>
      <c r="N7"/>
      <c r="O7"/>
    </row>
    <row r="8" spans="2:17" x14ac:dyDescent="0.25">
      <c r="K8"/>
      <c r="L8"/>
      <c r="M8"/>
      <c r="N8"/>
      <c r="O8"/>
    </row>
    <row r="9" spans="2:17" x14ac:dyDescent="0.25">
      <c r="K9"/>
      <c r="L9"/>
      <c r="M9"/>
      <c r="N9"/>
      <c r="O9"/>
    </row>
    <row r="10" spans="2:17" x14ac:dyDescent="0.25">
      <c r="K10"/>
      <c r="L10"/>
      <c r="M10"/>
      <c r="N10"/>
      <c r="O10"/>
    </row>
    <row r="11" spans="2:17" x14ac:dyDescent="0.25">
      <c r="K11"/>
      <c r="L11"/>
      <c r="M11"/>
      <c r="N11"/>
      <c r="O11"/>
    </row>
    <row r="12" spans="2:17" x14ac:dyDescent="0.25">
      <c r="K12"/>
      <c r="L12"/>
      <c r="M12"/>
      <c r="N12"/>
      <c r="O12"/>
    </row>
    <row r="13" spans="2:17" x14ac:dyDescent="0.25">
      <c r="K13"/>
      <c r="L13"/>
      <c r="M13"/>
      <c r="N13"/>
      <c r="O13"/>
    </row>
    <row r="14" spans="2:17" x14ac:dyDescent="0.25">
      <c r="K14"/>
      <c r="L14"/>
      <c r="M14"/>
      <c r="N14"/>
      <c r="O14"/>
    </row>
    <row r="15" spans="2:17" x14ac:dyDescent="0.25">
      <c r="K15"/>
      <c r="L15"/>
      <c r="M15"/>
      <c r="N15"/>
      <c r="O15"/>
    </row>
    <row r="16" spans="2:17" x14ac:dyDescent="0.25">
      <c r="K16"/>
      <c r="L16"/>
      <c r="M16"/>
      <c r="N16"/>
      <c r="O16"/>
    </row>
    <row r="17" customFormat="1" x14ac:dyDescent="0.25"/>
    <row r="18" customFormat="1" x14ac:dyDescent="0.25"/>
  </sheetData>
  <sheetProtection sheet="1" objects="1" scenarios="1"/>
  <conditionalFormatting sqref="L6">
    <cfRule type="cellIs" dxfId="3" priority="1" operator="greaterThan">
      <formula>" - € "</formula>
    </cfRule>
  </conditionalFormatting>
  <conditionalFormatting sqref="L6:M6">
    <cfRule type="cellIs" dxfId="2" priority="2" operator="greaterThan">
      <formula>150</formula>
    </cfRule>
  </conditionalFormatting>
  <conditionalFormatting sqref="O6">
    <cfRule type="containsText" dxfId="1" priority="8" operator="containsText" text="Plus">
      <formula>NOT(ISERROR(SEARCH("Plus",O6)))</formula>
    </cfRule>
    <cfRule type="containsText" dxfId="0" priority="9" operator="containsText" text="Moins">
      <formula>NOT(ISERROR(SEARCH("Moins",O6)))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ARNAUD</dc:creator>
  <cp:lastModifiedBy>Dominique ARNAUD</cp:lastModifiedBy>
  <dcterms:created xsi:type="dcterms:W3CDTF">2024-08-05T07:30:54Z</dcterms:created>
  <dcterms:modified xsi:type="dcterms:W3CDTF">2024-12-03T09:03:19Z</dcterms:modified>
</cp:coreProperties>
</file>